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ownintegratedlogistics-my.sharepoint.com/personal/dfriddell_browntrucking_com/Documents/Don's SP Documents/Brown/Blog Posts/RFP Template Files/"/>
    </mc:Choice>
  </mc:AlternateContent>
  <xr:revisionPtr revIDLastSave="305" documentId="8_{E7E50F39-6C54-4D67-A98C-67A8C31F981D}" xr6:coauthVersionLast="47" xr6:coauthVersionMax="47" xr10:uidLastSave="{BB0038FB-6543-4FF7-B365-A8E881CDB31C}"/>
  <bookViews>
    <workbookView xWindow="3540" yWindow="885" windowWidth="29790" windowHeight="17880" xr2:uid="{84366CBC-E28E-4A65-A7E2-F912798CA7BF}"/>
  </bookViews>
  <sheets>
    <sheet name="Summary &amp; Assumptions" sheetId="1" r:id="rId1"/>
    <sheet name="Warehousing &amp; Fulfillment Rates" sheetId="2" r:id="rId2"/>
    <sheet name="Total Cost Comparis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C3" i="4"/>
  <c r="C2" i="4"/>
  <c r="B2" i="4"/>
  <c r="D2" i="4" s="1"/>
  <c r="D4" i="4"/>
  <c r="D5" i="4"/>
  <c r="D6" i="4"/>
  <c r="D7" i="4"/>
  <c r="C7" i="4"/>
  <c r="C6" i="4"/>
  <c r="B6" i="4"/>
  <c r="C5" i="4"/>
  <c r="D8" i="2"/>
  <c r="D7" i="2"/>
  <c r="C4" i="4"/>
  <c r="D12" i="2"/>
  <c r="D11" i="2"/>
  <c r="D5" i="2"/>
  <c r="D3" i="2"/>
  <c r="D9" i="2"/>
  <c r="B5" i="4"/>
  <c r="B4" i="4"/>
  <c r="D3" i="4" l="1"/>
  <c r="D8" i="4"/>
</calcChain>
</file>

<file path=xl/sharedStrings.xml><?xml version="1.0" encoding="utf-8"?>
<sst xmlns="http://schemas.openxmlformats.org/spreadsheetml/2006/main" count="70" uniqueCount="65">
  <si>
    <t>Field</t>
  </si>
  <si>
    <t>Description</t>
  </si>
  <si>
    <t>Your Provided Data (for vendor reference)</t>
  </si>
  <si>
    <t>Vendor Proposed Assumption</t>
  </si>
  <si>
    <t>Contract Term</t>
  </si>
  <si>
    <t>Requested length of the agreement</t>
  </si>
  <si>
    <t>3 Years</t>
  </si>
  <si>
    <t>Total expected orders per year</t>
  </si>
  <si>
    <t>Peak Day Volume</t>
  </si>
  <si>
    <t>Highest expected orders on a single day</t>
  </si>
  <si>
    <t>Average Lines/Order</t>
  </si>
  <si>
    <t>Avg. Pallet Positions</t>
  </si>
  <si>
    <t>Average monthly requirement for storage</t>
  </si>
  <si>
    <t>Facility Location Used</t>
  </si>
  <si>
    <t>The 3PL's proposed primary location</t>
  </si>
  <si>
    <t>N/A</t>
  </si>
  <si>
    <t>Cost Basis</t>
  </si>
  <si>
    <t>Is the quote based on your volumes?</t>
  </si>
  <si>
    <t>Yes</t>
  </si>
  <si>
    <t>Cost Validity Period</t>
  </si>
  <si>
    <t>How long are the quoted rates valid?</t>
  </si>
  <si>
    <t>Activity/Fee Description</t>
  </si>
  <si>
    <t>Unit of Measure (UOM)</t>
  </si>
  <si>
    <t>Vendor Rate</t>
  </si>
  <si>
    <t>Annual Cost (Calculated by 3PL)</t>
  </si>
  <si>
    <t>Notes/Inclusions</t>
  </si>
  <si>
    <t>Inbound Processing</t>
  </si>
  <si>
    <t>Standard Pallet Receipt &amp; Putaway</t>
  </si>
  <si>
    <t>Per Pallet</t>
  </si>
  <si>
    <t>Storage</t>
  </si>
  <si>
    <t>Standard Pallet Position</t>
  </si>
  <si>
    <t>Per Pallet/Month</t>
  </si>
  <si>
    <t>Outbound Fulfillment</t>
  </si>
  <si>
    <t>Per Order</t>
  </si>
  <si>
    <t>Per Unit</t>
  </si>
  <si>
    <t>Technology &amp; Administration</t>
  </si>
  <si>
    <t>WMS/OMS Monthly Subscription Fee</t>
  </si>
  <si>
    <t>Per Month</t>
  </si>
  <si>
    <t>Cost Category</t>
  </si>
  <si>
    <t>Annual Volume/Metric</t>
  </si>
  <si>
    <t>Estimated Annual Cost</t>
  </si>
  <si>
    <t>TOTAL ESTIMATED ANNUAL COST</t>
  </si>
  <si>
    <t>Total Skus</t>
  </si>
  <si>
    <t>Total skus stored and handled</t>
  </si>
  <si>
    <t>Inbound Truckloads/Containers per Month</t>
  </si>
  <si>
    <t>Outbound Truckloads/Containers per Month</t>
  </si>
  <si>
    <t>The average number of unique products in one order</t>
  </si>
  <si>
    <t>Annual Order Volume in Eaches</t>
  </si>
  <si>
    <t>Annual Order Volume in Pallets</t>
  </si>
  <si>
    <t>Total Expected Full Pallet Orders</t>
  </si>
  <si>
    <t>Average Number of Pallets per Truckload/Container</t>
  </si>
  <si>
    <t>On average, how many pallets fit in a truckload/container</t>
  </si>
  <si>
    <t>Other Operating Expenses</t>
  </si>
  <si>
    <t>Annual number of full truckload shipments</t>
  </si>
  <si>
    <t>Total inbound truckload/containers per month</t>
  </si>
  <si>
    <t>Full Pallet Handling Fee</t>
  </si>
  <si>
    <t>Per pallet</t>
  </si>
  <si>
    <t>Each Pick Fee (per unit)</t>
  </si>
  <si>
    <t>Order Processing Fee (per order)</t>
  </si>
  <si>
    <t>Monthly Fixed Costs</t>
  </si>
  <si>
    <t>Receiving</t>
  </si>
  <si>
    <t>Order Processing</t>
  </si>
  <si>
    <t>Item Picking</t>
  </si>
  <si>
    <t>Pallet Picking</t>
  </si>
  <si>
    <t>Rates (From Tab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</si>
</sst>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_(* #,##0_);_(* \(#,##0\);_(* &quot;-&quot;??_);_(@_)"/>
    <numFmt numFmtId="172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1B1C1D"/>
      <name val="Arial"/>
      <family val="2"/>
    </font>
    <font>
      <b/>
      <sz val="11"/>
      <color rgb="FF1B1C1D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left" vertical="center" wrapText="1" indent="1" readingOrder="1"/>
    </xf>
    <xf numFmtId="3" fontId="2" fillId="0" borderId="1" xfId="0" applyNumberFormat="1" applyFont="1" applyBorder="1" applyAlignment="1">
      <alignment horizontal="left" vertical="center" wrapText="1" inden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indent="1" readingOrder="1"/>
    </xf>
    <xf numFmtId="0" fontId="2" fillId="0" borderId="1" xfId="0" applyFont="1" applyBorder="1" applyAlignment="1">
      <alignment horizontal="right" vertical="center" wrapText="1" indent="1" readingOrder="1"/>
    </xf>
    <xf numFmtId="0" fontId="2" fillId="3" borderId="1" xfId="0" applyFont="1" applyFill="1" applyBorder="1" applyAlignment="1">
      <alignment horizontal="right" vertical="center" wrapText="1" indent="1" readingOrder="1"/>
    </xf>
    <xf numFmtId="0" fontId="3" fillId="3" borderId="1" xfId="0" applyFont="1" applyFill="1" applyBorder="1" applyAlignment="1">
      <alignment horizontal="left" vertical="center" wrapText="1" indent="1" readingOrder="1"/>
    </xf>
    <xf numFmtId="0" fontId="2" fillId="0" borderId="2" xfId="0" applyFont="1" applyBorder="1" applyAlignment="1">
      <alignment horizontal="right" vertical="center" wrapText="1" indent="1" readingOrder="1"/>
    </xf>
    <xf numFmtId="0" fontId="2" fillId="0" borderId="3" xfId="0" applyFont="1" applyBorder="1" applyAlignment="1">
      <alignment horizontal="right" vertical="center" wrapText="1" indent="1" readingOrder="1"/>
    </xf>
    <xf numFmtId="0" fontId="2" fillId="4" borderId="6" xfId="0" applyFont="1" applyFill="1" applyBorder="1" applyAlignment="1">
      <alignment horizontal="right" vertical="center" wrapText="1" indent="1" readingOrder="1"/>
    </xf>
    <xf numFmtId="0" fontId="2" fillId="4" borderId="7" xfId="0" applyFont="1" applyFill="1" applyBorder="1" applyAlignment="1">
      <alignment horizontal="right" vertical="center" wrapText="1" indent="1" readingOrder="1"/>
    </xf>
    <xf numFmtId="0" fontId="3" fillId="4" borderId="5" xfId="0" applyFont="1" applyFill="1" applyBorder="1" applyAlignment="1">
      <alignment horizontal="left" vertical="center" wrapText="1" indent="1" readingOrder="1"/>
    </xf>
    <xf numFmtId="3" fontId="2" fillId="0" borderId="1" xfId="0" applyNumberFormat="1" applyFont="1" applyBorder="1" applyAlignment="1">
      <alignment horizontal="right" vertical="center" wrapText="1" indent="1" readingOrder="1"/>
    </xf>
    <xf numFmtId="169" fontId="2" fillId="0" borderId="1" xfId="1" applyNumberFormat="1" applyFont="1" applyBorder="1" applyAlignment="1">
      <alignment horizontal="right" vertical="center" wrapText="1" indent="1" readingOrder="1"/>
    </xf>
    <xf numFmtId="172" fontId="2" fillId="0" borderId="1" xfId="2" applyNumberFormat="1" applyFont="1" applyBorder="1" applyAlignment="1">
      <alignment horizontal="right" vertical="center" wrapText="1" indent="1" readingOrder="1"/>
    </xf>
    <xf numFmtId="172" fontId="2" fillId="0" borderId="1" xfId="0" applyNumberFormat="1" applyFont="1" applyBorder="1" applyAlignment="1">
      <alignment horizontal="right" vertical="center" wrapText="1" indent="1" readingOrder="1"/>
    </xf>
    <xf numFmtId="172" fontId="2" fillId="0" borderId="3" xfId="2" applyNumberFormat="1" applyFont="1" applyBorder="1" applyAlignment="1">
      <alignment horizontal="right" vertical="center" wrapText="1" indent="1" readingOrder="1"/>
    </xf>
    <xf numFmtId="172" fontId="2" fillId="0" borderId="2" xfId="2" applyNumberFormat="1" applyFont="1" applyBorder="1" applyAlignment="1">
      <alignment horizontal="right" vertical="center" wrapText="1" indent="1" readingOrder="1"/>
    </xf>
    <xf numFmtId="0" fontId="2" fillId="0" borderId="8" xfId="0" applyFont="1" applyBorder="1" applyAlignment="1">
      <alignment horizontal="right" vertical="center" wrapText="1" indent="1" readingOrder="1"/>
    </xf>
    <xf numFmtId="0" fontId="2" fillId="0" borderId="4" xfId="0" applyFont="1" applyBorder="1" applyAlignment="1">
      <alignment horizontal="right" vertical="center" wrapText="1" indent="1" readingOrder="1"/>
    </xf>
    <xf numFmtId="0" fontId="2" fillId="0" borderId="9" xfId="0" applyFont="1" applyBorder="1" applyAlignment="1">
      <alignment horizontal="right" vertical="center" wrapText="1" indent="1" readingOrder="1"/>
    </xf>
    <xf numFmtId="172" fontId="3" fillId="0" borderId="1" xfId="0" applyNumberFormat="1" applyFont="1" applyBorder="1" applyAlignment="1">
      <alignment horizontal="right" vertical="center" wrapText="1" indent="1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644B-175C-4615-A925-BF093F3C1B28}">
  <dimension ref="A1:D14"/>
  <sheetViews>
    <sheetView tabSelected="1" workbookViewId="0">
      <selection activeCell="C10" sqref="C10"/>
    </sheetView>
  </sheetViews>
  <sheetFormatPr defaultRowHeight="15" x14ac:dyDescent="0.25"/>
  <cols>
    <col min="1" max="1" width="59.7109375" customWidth="1"/>
    <col min="2" max="4" width="58.42578125" customWidth="1"/>
  </cols>
  <sheetData>
    <row r="1" spans="1:4" ht="58.5" customHeight="1" thickBot="1" x14ac:dyDescent="0.3">
      <c r="A1" s="4" t="s">
        <v>0</v>
      </c>
      <c r="B1" s="4" t="s">
        <v>1</v>
      </c>
      <c r="C1" s="4" t="s">
        <v>2</v>
      </c>
      <c r="D1" s="4" t="s">
        <v>3</v>
      </c>
    </row>
    <row r="2" spans="1:4" ht="42" customHeight="1" thickBot="1" x14ac:dyDescent="0.3">
      <c r="A2" s="1" t="s">
        <v>4</v>
      </c>
      <c r="B2" s="2" t="s">
        <v>5</v>
      </c>
      <c r="C2" s="2" t="s">
        <v>6</v>
      </c>
      <c r="D2" s="2"/>
    </row>
    <row r="3" spans="1:4" ht="57" customHeight="1" thickBot="1" x14ac:dyDescent="0.3">
      <c r="A3" s="1" t="s">
        <v>47</v>
      </c>
      <c r="B3" s="2" t="s">
        <v>7</v>
      </c>
      <c r="C3" s="3">
        <v>100000</v>
      </c>
      <c r="D3" s="2"/>
    </row>
    <row r="4" spans="1:4" ht="57" customHeight="1" thickBot="1" x14ac:dyDescent="0.3">
      <c r="A4" s="1" t="s">
        <v>48</v>
      </c>
      <c r="B4" s="2" t="s">
        <v>49</v>
      </c>
      <c r="C4" s="3">
        <v>0</v>
      </c>
      <c r="D4" s="2"/>
    </row>
    <row r="5" spans="1:4" ht="60.75" customHeight="1" thickBot="1" x14ac:dyDescent="0.3">
      <c r="A5" s="1" t="s">
        <v>8</v>
      </c>
      <c r="B5" s="2" t="s">
        <v>9</v>
      </c>
      <c r="C5" s="2">
        <v>800</v>
      </c>
      <c r="D5" s="2"/>
    </row>
    <row r="6" spans="1:4" ht="60.75" customHeight="1" thickBot="1" x14ac:dyDescent="0.3">
      <c r="A6" s="1" t="s">
        <v>42</v>
      </c>
      <c r="B6" s="2" t="s">
        <v>43</v>
      </c>
      <c r="C6" s="2">
        <v>25</v>
      </c>
      <c r="D6" s="2"/>
    </row>
    <row r="7" spans="1:4" ht="60.75" customHeight="1" thickBot="1" x14ac:dyDescent="0.3">
      <c r="A7" s="1" t="s">
        <v>10</v>
      </c>
      <c r="B7" s="2" t="s">
        <v>46</v>
      </c>
      <c r="C7" s="2">
        <v>2.5</v>
      </c>
      <c r="D7" s="2"/>
    </row>
    <row r="8" spans="1:4" ht="56.25" customHeight="1" thickBot="1" x14ac:dyDescent="0.3">
      <c r="A8" s="1" t="s">
        <v>11</v>
      </c>
      <c r="B8" s="2" t="s">
        <v>12</v>
      </c>
      <c r="C8" s="3">
        <v>1500</v>
      </c>
      <c r="D8" s="2"/>
    </row>
    <row r="9" spans="1:4" ht="72.75" customHeight="1" thickBot="1" x14ac:dyDescent="0.3">
      <c r="A9" s="1" t="s">
        <v>44</v>
      </c>
      <c r="B9" s="2" t="s">
        <v>54</v>
      </c>
      <c r="C9" s="3">
        <v>30</v>
      </c>
      <c r="D9" s="2"/>
    </row>
    <row r="10" spans="1:4" ht="72.75" customHeight="1" thickBot="1" x14ac:dyDescent="0.3">
      <c r="A10" s="1" t="s">
        <v>50</v>
      </c>
      <c r="B10" s="2" t="s">
        <v>51</v>
      </c>
      <c r="C10" s="3">
        <v>50</v>
      </c>
      <c r="D10" s="2"/>
    </row>
    <row r="11" spans="1:4" ht="65.25" customHeight="1" thickBot="1" x14ac:dyDescent="0.3">
      <c r="A11" s="1" t="s">
        <v>45</v>
      </c>
      <c r="B11" s="2" t="s">
        <v>53</v>
      </c>
      <c r="C11" s="3">
        <v>0</v>
      </c>
      <c r="D11" s="2"/>
    </row>
    <row r="12" spans="1:4" ht="52.5" customHeight="1" thickBot="1" x14ac:dyDescent="0.3">
      <c r="A12" s="1" t="s">
        <v>13</v>
      </c>
      <c r="B12" s="2" t="s">
        <v>14</v>
      </c>
      <c r="C12" s="2" t="s">
        <v>15</v>
      </c>
      <c r="D12" s="2"/>
    </row>
    <row r="13" spans="1:4" ht="86.25" thickBot="1" x14ac:dyDescent="0.3">
      <c r="A13" s="1" t="s">
        <v>16</v>
      </c>
      <c r="B13" s="2" t="s">
        <v>17</v>
      </c>
      <c r="C13" s="2" t="s">
        <v>18</v>
      </c>
      <c r="D13" s="2"/>
    </row>
    <row r="14" spans="1:4" ht="86.25" thickBot="1" x14ac:dyDescent="0.3">
      <c r="A14" s="1" t="s">
        <v>19</v>
      </c>
      <c r="B14" s="2" t="s">
        <v>20</v>
      </c>
      <c r="C14" s="2" t="s">
        <v>15</v>
      </c>
      <c r="D14" s="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CE27-8288-44D5-9131-114A937ED789}">
  <dimension ref="A1:E12"/>
  <sheetViews>
    <sheetView workbookViewId="0">
      <selection activeCell="B27" sqref="B27"/>
    </sheetView>
  </sheetViews>
  <sheetFormatPr defaultRowHeight="15" x14ac:dyDescent="0.25"/>
  <cols>
    <col min="1" max="1" width="48.85546875" customWidth="1"/>
    <col min="2" max="3" width="41.28515625" customWidth="1"/>
    <col min="4" max="4" width="41.42578125" customWidth="1"/>
    <col min="5" max="5" width="61.7109375" customWidth="1"/>
  </cols>
  <sheetData>
    <row r="1" spans="1:5" ht="48" thickBot="1" x14ac:dyDescent="0.3">
      <c r="A1" s="4" t="s">
        <v>21</v>
      </c>
      <c r="B1" s="4" t="s">
        <v>22</v>
      </c>
      <c r="C1" s="4" t="s">
        <v>23</v>
      </c>
      <c r="D1" s="4" t="s">
        <v>24</v>
      </c>
      <c r="E1" s="4" t="s">
        <v>25</v>
      </c>
    </row>
    <row r="2" spans="1:5" ht="24" customHeight="1" thickBot="1" x14ac:dyDescent="0.3">
      <c r="A2" s="8" t="s">
        <v>26</v>
      </c>
      <c r="B2" s="7"/>
      <c r="C2" s="7"/>
      <c r="D2" s="7"/>
      <c r="E2" s="7"/>
    </row>
    <row r="3" spans="1:5" ht="24" customHeight="1" thickBot="1" x14ac:dyDescent="0.3">
      <c r="A3" s="6" t="s">
        <v>27</v>
      </c>
      <c r="B3" s="6" t="s">
        <v>28</v>
      </c>
      <c r="C3" s="16">
        <v>10</v>
      </c>
      <c r="D3" s="16">
        <f>C3*'Summary &amp; Assumptions'!C10*'Summary &amp; Assumptions'!C9*12</f>
        <v>180000</v>
      </c>
      <c r="E3" s="6"/>
    </row>
    <row r="4" spans="1:5" ht="24" customHeight="1" thickBot="1" x14ac:dyDescent="0.3">
      <c r="A4" s="13" t="s">
        <v>29</v>
      </c>
      <c r="B4" s="11"/>
      <c r="C4" s="11"/>
      <c r="D4" s="11"/>
      <c r="E4" s="12"/>
    </row>
    <row r="5" spans="1:5" ht="24" customHeight="1" thickBot="1" x14ac:dyDescent="0.3">
      <c r="A5" s="10" t="s">
        <v>30</v>
      </c>
      <c r="B5" s="10" t="s">
        <v>31</v>
      </c>
      <c r="C5" s="18">
        <v>15</v>
      </c>
      <c r="D5" s="18">
        <f>C5*'Summary &amp; Assumptions'!C8*12</f>
        <v>270000</v>
      </c>
      <c r="E5" s="10"/>
    </row>
    <row r="6" spans="1:5" ht="24" customHeight="1" thickBot="1" x14ac:dyDescent="0.3">
      <c r="A6" s="13" t="s">
        <v>32</v>
      </c>
      <c r="B6" s="11"/>
      <c r="C6" s="11"/>
      <c r="D6" s="11"/>
      <c r="E6" s="12"/>
    </row>
    <row r="7" spans="1:5" ht="24" customHeight="1" thickBot="1" x14ac:dyDescent="0.3">
      <c r="A7" s="9" t="s">
        <v>58</v>
      </c>
      <c r="B7" s="6" t="s">
        <v>33</v>
      </c>
      <c r="C7" s="16">
        <v>0.5</v>
      </c>
      <c r="D7" s="16">
        <f>C7*'Summary &amp; Assumptions'!C3</f>
        <v>50000</v>
      </c>
      <c r="E7" s="6"/>
    </row>
    <row r="8" spans="1:5" ht="24" customHeight="1" thickBot="1" x14ac:dyDescent="0.3">
      <c r="A8" s="21" t="s">
        <v>57</v>
      </c>
      <c r="B8" s="22" t="s">
        <v>34</v>
      </c>
      <c r="C8" s="16">
        <v>2</v>
      </c>
      <c r="D8" s="16">
        <f>C8*'Summary &amp; Assumptions'!C7*'Summary &amp; Assumptions'!C3</f>
        <v>500000</v>
      </c>
      <c r="E8" s="6"/>
    </row>
    <row r="9" spans="1:5" ht="24" customHeight="1" thickBot="1" x14ac:dyDescent="0.3">
      <c r="A9" s="21" t="s">
        <v>55</v>
      </c>
      <c r="B9" s="20" t="s">
        <v>56</v>
      </c>
      <c r="C9" s="19">
        <v>0</v>
      </c>
      <c r="D9" s="19">
        <f>C9*'Summary &amp; Assumptions'!C4</f>
        <v>0</v>
      </c>
      <c r="E9" s="9"/>
    </row>
    <row r="10" spans="1:5" ht="24" customHeight="1" thickBot="1" x14ac:dyDescent="0.3">
      <c r="A10" s="13" t="s">
        <v>35</v>
      </c>
      <c r="B10" s="11"/>
      <c r="C10" s="11"/>
      <c r="D10" s="11"/>
      <c r="E10" s="12"/>
    </row>
    <row r="11" spans="1:5" ht="24" customHeight="1" thickBot="1" x14ac:dyDescent="0.3">
      <c r="A11" s="6" t="s">
        <v>36</v>
      </c>
      <c r="B11" s="6" t="s">
        <v>37</v>
      </c>
      <c r="C11" s="16">
        <v>8000</v>
      </c>
      <c r="D11" s="16">
        <f>C11*12</f>
        <v>96000</v>
      </c>
      <c r="E11" s="6"/>
    </row>
    <row r="12" spans="1:5" ht="24" customHeight="1" thickBot="1" x14ac:dyDescent="0.3">
      <c r="A12" s="6" t="s">
        <v>52</v>
      </c>
      <c r="B12" s="6" t="s">
        <v>37</v>
      </c>
      <c r="C12" s="16">
        <v>5000</v>
      </c>
      <c r="D12" s="16">
        <f>C12*12</f>
        <v>60000</v>
      </c>
      <c r="E1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A876-F281-411F-8FC1-3703680F6650}">
  <dimension ref="A1:D8"/>
  <sheetViews>
    <sheetView workbookViewId="0">
      <selection activeCell="B4" sqref="B4"/>
    </sheetView>
  </sheetViews>
  <sheetFormatPr defaultRowHeight="15" x14ac:dyDescent="0.25"/>
  <cols>
    <col min="1" max="1" width="40.28515625" customWidth="1"/>
    <col min="2" max="2" width="31.140625" customWidth="1"/>
    <col min="3" max="4" width="38.5703125" customWidth="1"/>
  </cols>
  <sheetData>
    <row r="1" spans="1:4" ht="56.25" customHeight="1" thickBot="1" x14ac:dyDescent="0.3">
      <c r="A1" s="4" t="s">
        <v>38</v>
      </c>
      <c r="B1" s="4" t="s">
        <v>39</v>
      </c>
      <c r="C1" s="4" t="s">
        <v>64</v>
      </c>
      <c r="D1" s="4" t="s">
        <v>40</v>
      </c>
    </row>
    <row r="2" spans="1:4" ht="56.25" customHeight="1" thickBot="1" x14ac:dyDescent="0.3">
      <c r="A2" s="6" t="s">
        <v>60</v>
      </c>
      <c r="B2" s="6">
        <f>'Summary &amp; Assumptions'!C10*'Summary &amp; Assumptions'!C9*12</f>
        <v>18000</v>
      </c>
      <c r="C2" s="16">
        <f>'Warehousing &amp; Fulfillment Rates'!C3</f>
        <v>10</v>
      </c>
      <c r="D2" s="17">
        <f>C2*B2</f>
        <v>180000</v>
      </c>
    </row>
    <row r="3" spans="1:4" ht="56.25" customHeight="1" thickBot="1" x14ac:dyDescent="0.3">
      <c r="A3" s="6" t="s">
        <v>29</v>
      </c>
      <c r="B3" s="6">
        <f>'Summary &amp; Assumptions'!C8*12</f>
        <v>18000</v>
      </c>
      <c r="C3" s="16">
        <f>'Warehousing &amp; Fulfillment Rates'!C5</f>
        <v>15</v>
      </c>
      <c r="D3" s="17">
        <f t="shared" ref="D3:D7" si="0">C3*B3</f>
        <v>270000</v>
      </c>
    </row>
    <row r="4" spans="1:4" ht="56.25" customHeight="1" thickBot="1" x14ac:dyDescent="0.3">
      <c r="A4" s="6" t="s">
        <v>61</v>
      </c>
      <c r="B4" s="14">
        <f>'Summary &amp; Assumptions'!C3</f>
        <v>100000</v>
      </c>
      <c r="C4" s="16">
        <f>'Warehousing &amp; Fulfillment Rates'!C7</f>
        <v>0.5</v>
      </c>
      <c r="D4" s="17">
        <f t="shared" si="0"/>
        <v>50000</v>
      </c>
    </row>
    <row r="5" spans="1:4" ht="56.25" customHeight="1" thickBot="1" x14ac:dyDescent="0.3">
      <c r="A5" s="6" t="s">
        <v>62</v>
      </c>
      <c r="B5" s="15">
        <f>'Summary &amp; Assumptions'!C7*'Summary &amp; Assumptions'!C3</f>
        <v>250000</v>
      </c>
      <c r="C5" s="16">
        <f>'Warehousing &amp; Fulfillment Rates'!C8</f>
        <v>2</v>
      </c>
      <c r="D5" s="17">
        <f t="shared" si="0"/>
        <v>500000</v>
      </c>
    </row>
    <row r="6" spans="1:4" ht="56.25" customHeight="1" thickBot="1" x14ac:dyDescent="0.3">
      <c r="A6" s="6" t="s">
        <v>63</v>
      </c>
      <c r="B6" s="15">
        <f>'Summary &amp; Assumptions'!C4</f>
        <v>0</v>
      </c>
      <c r="C6" s="16">
        <f>'Warehousing &amp; Fulfillment Rates'!C9</f>
        <v>0</v>
      </c>
      <c r="D6" s="17">
        <f t="shared" si="0"/>
        <v>0</v>
      </c>
    </row>
    <row r="7" spans="1:4" ht="56.25" customHeight="1" thickBot="1" x14ac:dyDescent="0.3">
      <c r="A7" s="6" t="s">
        <v>59</v>
      </c>
      <c r="B7" s="6">
        <v>12</v>
      </c>
      <c r="C7" s="16">
        <f>'Warehousing &amp; Fulfillment Rates'!C11+'Warehousing &amp; Fulfillment Rates'!C12</f>
        <v>13000</v>
      </c>
      <c r="D7" s="17">
        <f t="shared" si="0"/>
        <v>156000</v>
      </c>
    </row>
    <row r="8" spans="1:4" ht="56.25" customHeight="1" thickBot="1" x14ac:dyDescent="0.3">
      <c r="A8" s="5" t="s">
        <v>41</v>
      </c>
      <c r="B8" s="5" t="s">
        <v>15</v>
      </c>
      <c r="C8" s="5" t="s">
        <v>15</v>
      </c>
      <c r="D8" s="23">
        <f>SUM(D2:D7)</f>
        <v>1156000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&amp; Assumptions</vt:lpstr>
      <vt:lpstr>Warehousing &amp; Fulfillment Rates</vt:lpstr>
      <vt:lpstr>Total Cost Comparison</vt:lpstr>
    </vt:vector>
  </TitlesOfParts>
  <Company>Brown Trucking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Friddell</dc:creator>
  <cp:lastModifiedBy>Don Friddell</cp:lastModifiedBy>
  <dcterms:created xsi:type="dcterms:W3CDTF">2025-10-29T17:21:26Z</dcterms:created>
  <dcterms:modified xsi:type="dcterms:W3CDTF">2025-10-29T20:55:53Z</dcterms:modified>
</cp:coreProperties>
</file>